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aurizio.noli\Desktop\"/>
    </mc:Choice>
  </mc:AlternateContent>
  <xr:revisionPtr revIDLastSave="0" documentId="13_ncr:1_{2A0E1CBA-508D-45DE-BF47-301FC5475F83}" xr6:coauthVersionLast="47" xr6:coauthVersionMax="47" xr10:uidLastSave="{00000000-0000-0000-0000-000000000000}"/>
  <bookViews>
    <workbookView xWindow="-120" yWindow="-120" windowWidth="29040" windowHeight="15720" xr2:uid="{B6655C6C-A48E-4264-B542-8E516FE60E17}"/>
  </bookViews>
  <sheets>
    <sheet name="CUP" sheetId="2" r:id="rId1"/>
    <sheet name="Foglio1"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39" i="1" s="1"/>
  <c r="G41" i="1"/>
  <c r="D25" i="1"/>
  <c r="D27" i="1" s="1"/>
  <c r="E25" i="1"/>
  <c r="E27" i="1" s="1"/>
  <c r="F25" i="1"/>
  <c r="F39" i="1" s="1"/>
  <c r="G21" i="1"/>
  <c r="G19" i="1"/>
  <c r="G17" i="1"/>
  <c r="F9" i="1"/>
  <c r="F6" i="1" s="1"/>
  <c r="F8" i="1" s="1"/>
  <c r="F10" i="1" s="1"/>
  <c r="F12" i="1" s="1"/>
  <c r="E9" i="1"/>
  <c r="E6" i="1" s="1"/>
  <c r="E8" i="1" s="1"/>
  <c r="E10" i="1" s="1"/>
  <c r="E12" i="1" s="1"/>
  <c r="D9" i="1"/>
  <c r="D6" i="1" s="1"/>
  <c r="D8" i="1" s="1"/>
  <c r="D10" i="1" s="1"/>
  <c r="D12" i="1" s="1"/>
  <c r="C9" i="1"/>
  <c r="G5" i="1"/>
  <c r="F27" i="1" l="1"/>
  <c r="D39" i="1"/>
  <c r="E39" i="1"/>
  <c r="C27" i="1"/>
  <c r="G39" i="1"/>
  <c r="G43" i="1" s="1"/>
  <c r="G25" i="1"/>
  <c r="G27" i="1" s="1"/>
  <c r="G9" i="1"/>
  <c r="C6" i="1"/>
  <c r="C8" i="1" l="1"/>
  <c r="G6" i="1"/>
  <c r="G8" i="1" l="1"/>
  <c r="C10" i="1"/>
  <c r="G10" i="1" s="1"/>
  <c r="C12" i="1" l="1"/>
</calcChain>
</file>

<file path=xl/sharedStrings.xml><?xml version="1.0" encoding="utf-8"?>
<sst xmlns="http://schemas.openxmlformats.org/spreadsheetml/2006/main" count="129" uniqueCount="114">
  <si>
    <t>Edifici civili ed industriali</t>
  </si>
  <si>
    <t>Impianti IDRICI</t>
  </si>
  <si>
    <t>Impianti termici</t>
  </si>
  <si>
    <t>Impianti elettrici</t>
  </si>
  <si>
    <t>OG1</t>
  </si>
  <si>
    <t>OS3</t>
  </si>
  <si>
    <t>OS28</t>
  </si>
  <si>
    <t>OS30</t>
  </si>
  <si>
    <t>SUBAPPALTO 40%</t>
  </si>
  <si>
    <t>gara</t>
  </si>
  <si>
    <t>contratto</t>
  </si>
  <si>
    <t>MANGANO</t>
  </si>
  <si>
    <t>EDILNUOVO</t>
  </si>
  <si>
    <t>BOVERO</t>
  </si>
  <si>
    <t>PERNORIO</t>
  </si>
  <si>
    <t>ROSSINI</t>
  </si>
  <si>
    <t>EDILGE</t>
  </si>
  <si>
    <t>perizia</t>
  </si>
  <si>
    <t>pernorio</t>
  </si>
  <si>
    <t>edilnuovo</t>
  </si>
  <si>
    <t>245 del 10/12/2020 - 100 del 27/04/2021 - 224 del 29/09/2022</t>
  </si>
  <si>
    <t>bovero</t>
  </si>
  <si>
    <t>244 del 10/12/2020</t>
  </si>
  <si>
    <t>rossini</t>
  </si>
  <si>
    <t>46 del 02/03/2021</t>
  </si>
  <si>
    <t>mangano OG1</t>
  </si>
  <si>
    <t>mangano OS3</t>
  </si>
  <si>
    <t>mangano OS28</t>
  </si>
  <si>
    <t>260 del 22/12/2020 - 226 del 29/09/2022</t>
  </si>
  <si>
    <t>263 del 22/12/2020 - 227 del 29/09/2022</t>
  </si>
  <si>
    <t>mangano OS30</t>
  </si>
  <si>
    <t>261 del 22/12/2020 - 112 del 24/05/2022 - 228 del 29/09/2022</t>
  </si>
  <si>
    <t>239 del 10/12/2020 - 209 del 02/09/2021 - 10 del 25/01/2022 - 229 del 29/09/2022</t>
  </si>
  <si>
    <t>262 del 22/12/2020 - 225 del 29/09/2022</t>
  </si>
  <si>
    <t>lavori in più</t>
  </si>
  <si>
    <t>Importo finanziamento</t>
  </si>
  <si>
    <t>fonti</t>
  </si>
  <si>
    <t>Fondi prorpi ARTE Sv.</t>
  </si>
  <si>
    <t>Lavori di manutenzione straordinaria sull'immobile sito in Vado Ligure (SV) via Pertinace 6. CIG 6737761046 CUP E17H03000130001. Impresa ATI tra FORMENTO FILIPPO CARLO s.r.l. (capogruppo) e PERNORIO TERMOTECNICA s.r.l;</t>
  </si>
  <si>
    <t>Piano Renzi linea b) Legge 80/2014</t>
  </si>
  <si>
    <t xml:space="preserve">Avvio progetto 2017                                                                                                 Costo intervento iniziale Euro 147.917,00                                             Intervento concluso  2018                                                                                     Costo intervento finale Euro 112.503,49                </t>
  </si>
  <si>
    <t xml:space="preserve">Avvio progetto 2017                                                                                                 Costo intervento iniziale Euro 587.485,42                                                   Intervento concluso  2018                                                                                     Costo intervento finale Euro 351.403,79             </t>
  </si>
  <si>
    <t>Avvio progetto 2018                                                                                                 Costo intervento iniziale Euro 2.170.000,00                                           Intervento concluso  2020                                                                                     Costo intervento finale Euro 1.902.483,97</t>
  </si>
  <si>
    <t>Avvio progetto 2016                                                                                                 Costo intervento iniziale Euro 380.000,00                                                    Intervento concluso  2017                                                                                     Costo intervento finale Euro 299.255,34</t>
  </si>
  <si>
    <t>Lavori di straordinaria manutenzione su 2 unità immobiliari, sulla copertura e sulle aree esterne dell'edificio E.R.P. in BALESTRINO, via Provinciale 23. CUP E24B15000400002 - CIG 6652444A72. Impresa RS SERVICE s.r.l di Genova;</t>
  </si>
  <si>
    <t>Avvio progetto 2017                                                                                                 Costo intervento iniziale Euro 809.508,48                                                    Intervento concluso  2019                                                                                     Costo intervento finale Euro 591.184,00</t>
  </si>
  <si>
    <t>Avvio progetto 2017                                                                                                 Costo intervento iniziale Euro 618.570,93                                                 Intervento concluso  2019                                                                                     Costo intervento finale Euro 475.225,55</t>
  </si>
  <si>
    <t>Lavori di messa in sicurezza con demolizione dei controsoffitti e ripristini dei solai negli alloggi del fabbricato sito in Savona via Istria civ. 1 di proprietà ARTE Savona - CUP E53J17000090005, CIG 7090067C5E. Impresa DIDACO s.r.l di Andria;</t>
  </si>
  <si>
    <t>Fondi FESR per Euro 366.143,26        Fondi propri ARTE Sv per Euro 225.040,74</t>
  </si>
  <si>
    <t>Fondi FESR per Euro 333.856,74        Fondi propri ARTE Sv per Euro 141.368,81</t>
  </si>
  <si>
    <t>Intervento di rifacimento facciate e copertura degli edifici E.R.P. in Albenga Via Fiume civ. 12 e Via Trieste civ. 20 - linea B Legge 80/2014. CUP E56C1700010002 </t>
  </si>
  <si>
    <t>Avvio progetto 2019                                                                                                Costo intervento iniziale Euro 363.000,00                                                   Intervento concluso  2021                                                                                    Costo intervento finale Euro 307.881,97</t>
  </si>
  <si>
    <t>Piano Renzi linea b) Legge 80/2014 per Euro 270.511,20                            Fondi propri ARTE Sv per Euro 37.370,77</t>
  </si>
  <si>
    <t xml:space="preserve">Piano Renzi linea b) Legge 80/2014 per Euro 404.252,24                         </t>
  </si>
  <si>
    <t>Avvio progetto 2020                                                                                             Costo intervento iniziale Euro 495.647,65                                                   Intervento concluso  2022                                                                                   Costo intervento finale Euro 404.252,24</t>
  </si>
  <si>
    <t>da fare</t>
  </si>
  <si>
    <t xml:space="preserve"> "Fondo Complementare PNRR - DPCM 15.09.2021”</t>
  </si>
  <si>
    <t>Avvio progetto 2021                                                                                               Costo intervento iniziale Euro 1.300.000,00                                                   Intervento in fase di realizzazione                                                                                Costo intervento finale Euro ......................</t>
  </si>
  <si>
    <t>Fondo Strategico Regionale 2019/2021 per Euro 270.000,00                           Fondi propri ARTE Sv per Euro 34.514,89</t>
  </si>
  <si>
    <t>Avvio progetto 2019                                                                                                Costo intervento iniziale Euro 418.000,00                                                   Intervento concluso  2020                                                                                    Costo intervento finale Euro 304.514,89</t>
  </si>
  <si>
    <t>Fondo Strategico Regionale 2019/2021 per Euro 457.248,06                           Fondi propri ARTE Sv per Euro 114.312,02</t>
  </si>
  <si>
    <t xml:space="preserve">Avvio progetto 2017                                                                                                 Costo intervento iniziale Euro 400.000,00                                            Intervento concluso  2018                                                                                     Costo intervento finale Euro 268.718,12                 </t>
  </si>
  <si>
    <t xml:space="preserve">Avvio progetto 2018                                                                                                 Costo intervento iniziale Euro 330.000,00                               Intervento rescissione contratto                                                                            Costo intervento finale Euro 37.613,54         </t>
  </si>
  <si>
    <t>Fondi prorpi ARTE Sv.  Euro 22.999,86                      Fondi comune di Balestrino Euro 7.854,79     ondi "Piccoli Comuni DGR 1287/12" Euro 165.000,00</t>
  </si>
  <si>
    <t>Avvio progetto 2017                                                                                                 Costo intervento iniziale Euro 275.953,08                                                    Intervento concluso  2018                                                                                     Costo intervento finale Euro 195.854,65</t>
  </si>
  <si>
    <t xml:space="preserve">Avvio progetto 2017                                                                                                 Costo intervento iniziale Euro 676.440,46                                         Intervento concluso  2019                                                                                     Costo intervento finale Euro 484.309,85             </t>
  </si>
  <si>
    <t>Avvio progetto 2016                                                                                                 Costo intervento iniziale Euro 2.300.000,00                                                  Intervento concluso  2019                                                                                     Costo intervento finale Euro 2.066.025,66</t>
  </si>
  <si>
    <t xml:space="preserve"> "Fondo Complementare PNRR - DPCM 15.09.2021” Euro 2.041.803,40  Fondi propri ARTE Sv per Euro 288.196,50</t>
  </si>
  <si>
    <t>Avvio progetto 2021                                                                                               Costo intervento iniziale Euro 2.330.000,00                                                   Intervento in fase di realizzazione                                                                                Costo intervento finale Euro ......................</t>
  </si>
  <si>
    <t>Avvio progetto 2021                                                                                               Costo intervento iniziale Euro 3.730.000.00                                                Intervento in fase di realizzazione                                                                                Costo intervento finale Euro ......................</t>
  </si>
  <si>
    <t>Programma Straordinario di E.R.P. ex art. 21 D.L. 159/2007 (convertito nella Legge 222/2007) Euro 102.652,65    Fondi propri ARTE Sv per Euro 40.312,96</t>
  </si>
  <si>
    <t>Avvio progetto 2019                                                                                             Costo intervento iniziale Euro 146.000,00                                                Intervento concluso 2023                                                                                Costo intervento finale Euro 142.965,61</t>
  </si>
  <si>
    <t>Programma Straordinario di E.R.P. ex art. 21 D.L. 159/2007 (convertito nella Legge 222/2007) Euro 73.122,44     Fondi propri ARTE Sv per Euro 17.300,31</t>
  </si>
  <si>
    <t>Avvio progetto 2019                                                                                             Costo intervento iniziale Euro 104.000,00                                                Intervento concluso 2023                                                                                Costo intervento finale Euro 90.422,75</t>
  </si>
  <si>
    <t xml:space="preserve">Fondo Strategico Regionale 2019/2021 per Euro 306.000,00                              Fondi propri ARTE Sv per Euro 34.000,00                 </t>
  </si>
  <si>
    <t>Avvio progetto 2019                                                                                                Costo intervento iniziale Euro 898.295,00                                                  Intervento concluso  2023                                                                                    Costo intervento finale Euro 571.560,08</t>
  </si>
  <si>
    <t>Avvio progetto 2022                                                                                                Costo intervento iniziale Euro 340.000,00                                                  Intervento in fase di realizzazione                                                                                   Costo intervento finale ........</t>
  </si>
  <si>
    <t xml:space="preserve">Fondo Strategico Regionale 2019/2021 per Euro 494.038,88                            Fondi propri ARTE Sv per Euro 54.893,21 </t>
  </si>
  <si>
    <t>Avvio progetto 2019                                                                                                Costo intervento iniziale Euro 801.705,00                                                  Intervento concluso  2020                                                                                   Costo intervento finale Euro 548.932,09</t>
  </si>
  <si>
    <t xml:space="preserve">Fondo Strategico Regionale 2019/2021 per Euro 258.676,16                            Fondi propri ARTE Sv per Euro 28.741,80               </t>
  </si>
  <si>
    <t>Avvio progetto 2022                                                                                                Costo intervento iniziale Euro 287.417,96                                                Intervento in fase di realizzazione                                                                                   Costo intervento finale ........</t>
  </si>
  <si>
    <t>Lavori di manutenzione da eseguirsi per la riassegnazione alloggi vuoti di risulta del patrimonio gestito da ARTE nella provincia di Savona - CUP E33J15000390005 CIG 66584040CE. Impresa CROCCO EMANUELE s.r.l di Genova;</t>
  </si>
  <si>
    <t>Lavori di manutenzione per la riassegnazione alloggi vuoti di risulta del patrimonio gestito da A.R.T.E. Savona periodo 2018/19. Approvazione progetto esecutivo. CUP E62D17000030005 CIG 7659046CB1. Impresa TEKNIKA s.r.l. di Genova</t>
  </si>
  <si>
    <t>Riqualificazione energetica del fabbricato di E.R.P. di proprietà ARTE Savona sito in via Bertolotto civv. 4-5 a Quiliano (SV) "Fondi FESR". CUP E16B18000330007;</t>
  </si>
  <si>
    <t>Riqualificazione energetica n. 3 fabbricati E.R.P. di proprietà ARTE Savona siti in via Moneta civv. 20 - 22 - 24 - 26 a Millesimo (SV) "Fondi FESR". CUP E56B18000130007. Impresa ZARA Appalti s.r.l. di Aversa (CE)  </t>
  </si>
  <si>
    <t xml:space="preserve">Intervento di rifacimento facciate e copertura dell'edificio E.R.P. in Vado Ligure via Piave 252 - linea B Legge 80/2014. CUP E47C18000060002; Impresa LODIPROGET s.r.l. di Montanaso Lombardo (LO)	</t>
  </si>
  <si>
    <t>Appalto lavori di recupero alloggi sfitti patrimonio E.R.P. ARTE Savona per la riassegnazione agli aventi diritto - Periodo 2019-2021 "Fondo Strategico Regionale" - Primo lotto 22 Alloggi. CUP E79F19000210007 - CIG 8015717AEA. Impresa Consorzio Stabile APPALTITALIA Caltagirone (CT).</t>
  </si>
  <si>
    <t>Lavori di rifacimento facciate e ripristino copertura dell'edificio E.R.P. in Albenga, via Fiume 20 (ex 12) , linea B Legge 80/2014. CUP E52H17000500002 - CIG 8141368568. Impresa EDILFRANCO RANUCCI  s.r.l. di Genova</t>
  </si>
  <si>
    <t>Appalto dei lavori di recupero alloggi sfitti patrimonio E.R.P. ARTE Savona - 2° Lotto Ponente "Fondo Strategico Regionale 2019/2021" - CUP E39F19000630002 CIG 8212585788. Impresa COEFFE STRADE s.r.l. di Battipaglia (SA).</t>
  </si>
  <si>
    <t>Appalto dei lavori di recupero alloggi sfitti patrimonio E.R.P. ARTE Savona - 2° Lotto Levante – “Fondo Strategico Regionale 2019/2021”. CUP E19F19000460002  CIG 8212614F74. Impresa LI.RI. Costruzioni s.r.l. di Giugliano in Camapania (NA).</t>
  </si>
  <si>
    <t>Lavori di manutenzione relativi all’intervento di recupero n. 12 alloggi sfitti di E.R.P. di proprietà ARTE Savona nei comuni di Savona e Cairo Montenotte - Programma Straordinario di E.R.P. ex art. 21 D.L. 159/2007 (convertito nella Legge 222/2007) CUP E56I11000210002 - CIG 9087533577. Impresa S.I.C. EDIL srl di Cessaniti (VV).</t>
  </si>
  <si>
    <t>Lavori di manutenzione relativi all’intervento di recupero n. 11 alloggi sfitti di E.R.P. di proprietà ARTE Savona nel comune di Savona - Programma Straordinario di E.R.P. ex art. 21 D.L. 159/2007 (convertito nella Legge 222/2007) CUP E56I11000210002 - CIG 90874565EC. Impresa BOZZO Impianti s.r.l. di Genova</t>
  </si>
  <si>
    <t>“Fondo Strategico Regionale 2019/2021” - Recupero alloggi sfitti patrimonio E.R.P. ARTE Savona – Accordo quadro per l’esecuzione dei lavori non programmabili necessari per la realizzazione degli interventi d manutenzione straordinaria di natura edile ed impiantistica – elettrica, termotecnica, idricosanitaria – secondo le esigenze della stazione appaltante, finalizzati alla rassegnazione degli alloggi vuoti del patrimonio di proprietà e/o gestito da ARTE Savona. CUP E39F19000630002  CIG 8212585788. Impresa Consorzio Stabile CMCI di Genova</t>
  </si>
  <si>
    <t xml:space="preserve">“Fondo Strategico Regionale 2019/2021” - Recupero alloggi sfitti patrimonio E.R.P. ARTE Savona – Accordo quadro per l’esecuzione dei lavori non programmabili necessari per la realizzazione degli interventi d manutenzione straordinaria di natura edile ed impiantistica – elettrica, termotecnica, idricosanitaria – secondo le esigenze della stazione appaltante, finalizzati alla rassegnazione degli alloggi vuoti del patrimonio di proprietà di ARTE Savona nel Comune di Albenga. CUP E39F19000630002 CIG 9572750334. Impresa  S.I.C. EDIL srl di Cessaniti (VV). </t>
  </si>
  <si>
    <t>Lavori di adeguamento delle canne fumarie dei fabbricati di Savona via Quintana civv. 3-5-7-11-13 e via Bresciana civv. 13-17-21 di proprietà ARTE Savona. CUP E52D17000160005. Impresa EUROELETTRICA IMPIANTI s.r.l. di Voghera (PV).</t>
  </si>
  <si>
    <t>Appalto delle prestazioni e somministrazioni occorrenti per interventi di manutenzione da effettuarsi sul patrimonio gestito da A.R.T.E. Savona - Biennio 2018-2020. CUP E71C7000070005. Impresa B.R.C.  S.r.l. di Genova;</t>
  </si>
  <si>
    <t>Intervento di bonifica con rifacimento del manto di copertura e opere di manutenzione facciate e terrazzi del fabbricato sito in via Manfro Merlini 19 ad Albenga (SV) CIG 6954431203 CUP E54B17000000005. Impresa CO.GE.AS. S.r.l. di Asti</t>
  </si>
  <si>
    <t xml:space="preserve">Proroga tecnica contratto forniture e lavori di manutenzioni da eseguirsi sul patrimonio di proprietà e/o gestito da A.R.T.E. SAVONA - Biennio 2016-2017. CIG 647165637A CUP E73J15000180005. Impresa EDILE MANGANO SILVESTRO di Trapani  </t>
  </si>
  <si>
    <t>Avvio progetto 2022                                                                                                Costo intervento iniziale Euro 2.170.000,00                                              Intervento in fase di realizzazione                                                                                   Costo intervento finale ........</t>
  </si>
  <si>
    <t>Accordo Quadro per l’appalto delle prestazioni e somministrazioni occorrenti per interventi di manutenzione da effettuarsi sul patrimonio gestito da A.R.T.E. Savona – Biennio 2022-2024.  CIG 94704595FF   CUP E76G21003000005. Impresa Consorzio Stabile APPALTITALIA di Caltagirone (CT).</t>
  </si>
  <si>
    <t>Lavori di riqualificazione energetica e creazione nuovi alloggi nel Fabbricato ERP via Istria nel Comune di Savona – fondo complementare PNRR – DPCM 15.09.2021” – CIG 9561378AB9 - CIG derivato 9773064B89. Impresa CA Costruzioni s.r.l. di Pomigliano d'Arco (NA).</t>
  </si>
  <si>
    <t>Lavori di adeguamento degli alloggi ARTE Savona con riscaldamento centralizzato al D. Lgs. 102/2014 fornitura ed installazione valvole termostatiche e misuratori per la contabilizzazione del calore. CUP E33J15000460005 CIG 6786634B89. Impresa M.I.T. s.r.l. di Torino;</t>
  </si>
  <si>
    <t xml:space="preserve"> "Fondo Complementare PNRR - DPCM 15.09.2021”   </t>
  </si>
  <si>
    <t>Lavori di riqualificazione energetica e miglioramento sismico nel fabbricato E.R.P. di via dei Partigiani civv. da 4 a 34 Albenga (SV) – “Fondo Complementare PNRR - DPCM 15/09/2021”. CUP E59J21011040001 – CIG 973825563F. Impresa aggiudicatrice Consorzio Stabile SOLEDIL di Qualiano (NA)- Impresa esecutrice INGEGNO s.r.l. di Giugliano in Campania (NA)</t>
  </si>
  <si>
    <t>Avvio progetto 2024                                                                                                Costo intervento iniziale Euro 2.170.000,00                                              Intervento in fase di realizzazione                                                                                   Costo intervento finale ........</t>
  </si>
  <si>
    <t xml:space="preserve">Accordo Quadro per l’appalto delle prestazioni e somministrazioni occorrenti per interventi di manutenzione da effettuarsi sul patrimonio gestito da A.R.T.E. Savona – Biennio 2024-2026.  CUP E52D23000080007. </t>
  </si>
  <si>
    <t>Euro 275.610,29 con fondi finanziamento regionale DGR. n. 1060 del 28/10/2022 e Euro 275.610,29 con fondi propri ARTE Sv.;</t>
  </si>
  <si>
    <t>Avvio progetto 2023                                                                                                Costo intervento iniziale Euro 551.220,59                                            Intervento in fase di realizzazione                                                                                   Costo intervento finale ........</t>
  </si>
  <si>
    <t>“Programma speciale di recupero e riqualificazione del patrimonio immobiliare sfitto di E.R.S. in regime di locazione permanente nei Comuni di Albenga via Rusineo civ. 13 e Savona via Magnano civv. 19 e 23” - CUP E12D22000130007 Impresa EDILSERVIZI s.r.l. Albissola Marina (SV)</t>
  </si>
  <si>
    <t>Rifacimento frontalini, cielini e pavimenti balconi edificio ERP in Cengio via 2 Giugno civv. 2-16. CUP E85J18000360005. Impresa EDILBANNY s.r.l. Genova</t>
  </si>
  <si>
    <t>Avvio progetto 2023                                                                                                Costo intervento iniziale Euro 195.500,00                                            Intervento in fase di realizzazione                                                                                   Costo intervento finale ........</t>
  </si>
  <si>
    <t>Intervento di recupero sul patrimonio E.R.P.del Comune di Savona  - DGR  n. 565/2016. CUP E52D22000140004. Impresa TECNOELETTRICA s.r.l. di Stella San Giovanni (SV).</t>
  </si>
  <si>
    <t>Euro 133.943,99 con fondi Comune di Savona di cui all’Atto Aggiuntivo tra il Comune di Savona e ARTE Savona</t>
  </si>
  <si>
    <t>Avvio progetto 2023                                                                                                Costo intervento iniziale Euro 133.943,99                                            Intervento in fase di realizzazione                                                                                   Costo intervento finale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</si>
</sst>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164" formatCode="_-&quot;L.&quot;\ * #,##0_-;\-&quot;L.&quot;\ * #,##0_-;_-&quot;L.&quot;\ * &quot;-&quot;_-;_-@_-"/>
    <numFmt numFmtId="165" formatCode="_-[$€-2]\ * #,##0.00_-;\-[$€-2]\ * #,##0.00_-;_-[$€-2]\ * &quot;-&quot;??_-"/>
    <numFmt numFmtId="166" formatCode="0.000%"/>
    <numFmt numFmtId="167" formatCode="_-[$€-2]\ * #,##0.00_-;\-[$€-2]\ * #,##0.00_-;_-[$€-2]\ * &quot;-&quot;??_-;_-@_-"/>
    <numFmt numFmtId="168" formatCode="[$€-2]\ #,##0.00;[Red]\-[$€-2]\ #,##0.00"/>
  </numFmts>
  <fonts count="9" x14ac:knownFonts="1">
    <font>
      <sz val="11"/>
      <color theme="1"/>
      <name val="Calibri"/>
      <family val="2"/>
      <scheme val="minor"/>
    </font>
    <font>
      <sz val="11"/>
      <color theme="1"/>
      <name val="Calibri"/>
      <family val="2"/>
      <scheme val="minor"/>
    </font>
    <font>
      <sz val="8"/>
      <name val="Arial"/>
      <family val="2"/>
    </font>
    <font>
      <sz val="10"/>
      <name val="Arial"/>
      <family val="2"/>
    </font>
    <font>
      <sz val="8"/>
      <name val="Arial"/>
    </font>
    <font>
      <sz val="10"/>
      <name val="Arial"/>
    </font>
    <font>
      <b/>
      <sz val="8"/>
      <name val="Arial"/>
      <family val="2"/>
    </font>
    <font>
      <sz val="11"/>
      <name val="Calibri"/>
      <family val="2"/>
      <scheme val="minor"/>
    </font>
    <font>
      <sz val="11"/>
      <color rgb="FF0C54A0"/>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xf>
    <xf numFmtId="0" fontId="4" fillId="0" borderId="1" xfId="0" applyFont="1" applyBorder="1" applyAlignment="1">
      <alignment horizontal="center" vertical="center"/>
    </xf>
    <xf numFmtId="42" fontId="4" fillId="0" borderId="1" xfId="1" applyFont="1" applyBorder="1" applyAlignment="1">
      <alignment horizontal="center" vertical="center"/>
    </xf>
    <xf numFmtId="0" fontId="0" fillId="0" borderId="0" xfId="0" applyAlignment="1">
      <alignment horizontal="center"/>
    </xf>
    <xf numFmtId="165" fontId="2" fillId="0" borderId="1" xfId="3" applyFont="1" applyBorder="1" applyAlignment="1">
      <alignment horizontal="center" vertical="center"/>
    </xf>
    <xf numFmtId="165" fontId="6" fillId="0" borderId="1" xfId="0" applyNumberFormat="1" applyFont="1" applyBorder="1" applyAlignment="1">
      <alignment horizontal="center"/>
    </xf>
    <xf numFmtId="166" fontId="4" fillId="0" borderId="1" xfId="2" applyNumberFormat="1" applyFont="1" applyBorder="1" applyAlignment="1">
      <alignment horizontal="center" vertical="center"/>
    </xf>
    <xf numFmtId="0" fontId="0" fillId="0" borderId="1" xfId="0" applyBorder="1" applyAlignment="1">
      <alignment horizontal="center"/>
    </xf>
    <xf numFmtId="165" fontId="4" fillId="0" borderId="1" xfId="3" applyFont="1" applyBorder="1" applyAlignment="1">
      <alignment horizontal="center" vertical="center" wrapText="1"/>
    </xf>
    <xf numFmtId="165" fontId="6" fillId="0" borderId="1" xfId="3" applyFont="1" applyBorder="1" applyAlignment="1">
      <alignment horizontal="center" vertical="center"/>
    </xf>
    <xf numFmtId="164" fontId="6" fillId="0" borderId="1" xfId="0" applyNumberFormat="1" applyFont="1" applyBorder="1" applyAlignment="1">
      <alignment horizontal="center" vertical="center"/>
    </xf>
    <xf numFmtId="9" fontId="6" fillId="0" borderId="0" xfId="0" applyNumberFormat="1" applyFont="1" applyAlignment="1">
      <alignment horizontal="center"/>
    </xf>
    <xf numFmtId="167" fontId="6" fillId="0" borderId="0" xfId="0" applyNumberFormat="1" applyFont="1" applyAlignment="1">
      <alignment horizontal="center"/>
    </xf>
    <xf numFmtId="164" fontId="2" fillId="0" borderId="0" xfId="0" applyNumberFormat="1" applyFont="1" applyAlignment="1">
      <alignment horizontal="center" vertical="center"/>
    </xf>
    <xf numFmtId="165" fontId="6" fillId="0" borderId="0" xfId="3" applyFont="1" applyBorder="1" applyAlignment="1">
      <alignment horizontal="center" vertical="center"/>
    </xf>
    <xf numFmtId="167" fontId="0" fillId="0" borderId="0" xfId="0" applyNumberFormat="1"/>
    <xf numFmtId="165" fontId="2" fillId="2" borderId="1" xfId="3"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68" fontId="0" fillId="0" borderId="0" xfId="0" applyNumberFormat="1" applyAlignment="1">
      <alignment horizontal="center" vertical="center" wrapText="1"/>
    </xf>
    <xf numFmtId="0" fontId="7" fillId="0" borderId="0" xfId="0" applyFont="1" applyAlignment="1">
      <alignment vertical="center" wrapText="1"/>
    </xf>
    <xf numFmtId="0" fontId="8" fillId="0" borderId="0" xfId="0" applyFont="1" applyBorder="1" applyAlignment="1">
      <alignment horizontal="left" vertical="center" wrapText="1"/>
    </xf>
    <xf numFmtId="0" fontId="0" fillId="0" borderId="0" xfId="0" applyBorder="1"/>
  </cellXfs>
  <cellStyles count="4">
    <cellStyle name="Euro" xfId="3" xr:uid="{DAEC2B8B-B34F-460B-9961-6D646FBA02C3}"/>
    <cellStyle name="Normale" xfId="0" builtinId="0"/>
    <cellStyle name="Percentuale" xfId="2" builtinId="5"/>
    <cellStyle name="Valuta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allto:20%20-%2022%20-%2024%20-%2026" TargetMode="External"/><Relationship Id="rId2" Type="http://schemas.openxmlformats.org/officeDocument/2006/relationships/hyperlink" Target="callto:1.466.744,42" TargetMode="External"/><Relationship Id="rId1" Type="http://schemas.openxmlformats.org/officeDocument/2006/relationships/hyperlink" Target="callto:6737761046" TargetMode="External"/><Relationship Id="rId6" Type="http://schemas.openxmlformats.org/officeDocument/2006/relationships/printerSettings" Target="../printerSettings/printerSettings1.bin"/><Relationship Id="rId5" Type="http://schemas.openxmlformats.org/officeDocument/2006/relationships/hyperlink" Target="callto:8212585788" TargetMode="External"/><Relationship Id="rId4" Type="http://schemas.openxmlformats.org/officeDocument/2006/relationships/hyperlink" Target="callto:81413685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DA0F3-7138-40B1-8F94-5B7E51D162CB}">
  <dimension ref="A2:H61"/>
  <sheetViews>
    <sheetView tabSelected="1" topLeftCell="A54" workbookViewId="0">
      <selection activeCell="L68" sqref="L68"/>
    </sheetView>
  </sheetViews>
  <sheetFormatPr defaultRowHeight="15" x14ac:dyDescent="0.25"/>
  <cols>
    <col min="1" max="1" width="6.140625" customWidth="1"/>
    <col min="2" max="2" width="54.7109375" customWidth="1"/>
    <col min="3" max="3" width="4" customWidth="1"/>
    <col min="4" max="4" width="23.140625" customWidth="1"/>
    <col min="5" max="5" width="3.140625" customWidth="1"/>
    <col min="6" max="6" width="33.5703125" customWidth="1"/>
    <col min="7" max="7" width="3.7109375" customWidth="1"/>
    <col min="8" max="8" width="44.28515625" customWidth="1"/>
  </cols>
  <sheetData>
    <row r="2" spans="1:8" x14ac:dyDescent="0.25">
      <c r="D2" s="6" t="s">
        <v>35</v>
      </c>
      <c r="E2" s="6"/>
      <c r="F2" s="6" t="s">
        <v>36</v>
      </c>
      <c r="G2" s="6"/>
    </row>
    <row r="4" spans="1:8" ht="75" x14ac:dyDescent="0.25">
      <c r="A4" s="21">
        <v>1</v>
      </c>
      <c r="B4" s="20" t="s">
        <v>96</v>
      </c>
      <c r="D4" s="22">
        <v>112503.49</v>
      </c>
      <c r="E4" s="22"/>
      <c r="F4" s="21" t="s">
        <v>37</v>
      </c>
      <c r="G4" s="21"/>
      <c r="H4" s="20" t="s">
        <v>40</v>
      </c>
    </row>
    <row r="6" spans="1:8" ht="75" x14ac:dyDescent="0.25">
      <c r="A6" s="21">
        <v>2</v>
      </c>
      <c r="B6" s="20" t="s">
        <v>101</v>
      </c>
      <c r="D6" s="22">
        <v>351403.79</v>
      </c>
      <c r="E6" s="22"/>
      <c r="F6" s="21" t="s">
        <v>37</v>
      </c>
      <c r="G6" s="21"/>
      <c r="H6" s="20" t="s">
        <v>41</v>
      </c>
    </row>
    <row r="8" spans="1:8" ht="60" x14ac:dyDescent="0.25">
      <c r="A8" s="21">
        <v>3</v>
      </c>
      <c r="B8" s="20" t="s">
        <v>95</v>
      </c>
      <c r="D8" s="22">
        <v>1902483.97</v>
      </c>
      <c r="E8" s="22"/>
      <c r="F8" s="21" t="s">
        <v>37</v>
      </c>
      <c r="G8" s="21"/>
      <c r="H8" s="20" t="s">
        <v>42</v>
      </c>
    </row>
    <row r="9" spans="1:8" x14ac:dyDescent="0.25">
      <c r="A9" s="21"/>
    </row>
    <row r="10" spans="1:8" ht="75" x14ac:dyDescent="0.25">
      <c r="A10" s="21">
        <v>4</v>
      </c>
      <c r="B10" s="20" t="s">
        <v>38</v>
      </c>
      <c r="D10" s="22">
        <v>299255.34000000003</v>
      </c>
      <c r="E10" s="22"/>
      <c r="F10" s="21" t="s">
        <v>39</v>
      </c>
      <c r="G10" s="21"/>
      <c r="H10" s="20" t="s">
        <v>43</v>
      </c>
    </row>
    <row r="11" spans="1:8" x14ac:dyDescent="0.25">
      <c r="A11" s="21"/>
    </row>
    <row r="12" spans="1:8" ht="75" x14ac:dyDescent="0.25">
      <c r="A12" s="21">
        <v>5</v>
      </c>
      <c r="B12" s="20" t="s">
        <v>44</v>
      </c>
      <c r="D12" s="22">
        <v>195854.65</v>
      </c>
      <c r="F12" s="21" t="s">
        <v>63</v>
      </c>
      <c r="H12" s="20" t="s">
        <v>64</v>
      </c>
    </row>
    <row r="13" spans="1:8" x14ac:dyDescent="0.25">
      <c r="A13" s="21"/>
    </row>
    <row r="14" spans="1:8" ht="75" x14ac:dyDescent="0.25">
      <c r="A14" s="21">
        <v>6</v>
      </c>
      <c r="B14" s="20" t="s">
        <v>97</v>
      </c>
      <c r="D14" s="22">
        <v>2066025.66</v>
      </c>
      <c r="F14" s="21" t="s">
        <v>37</v>
      </c>
      <c r="H14" s="20" t="s">
        <v>66</v>
      </c>
    </row>
    <row r="15" spans="1:8" x14ac:dyDescent="0.25">
      <c r="A15" s="21"/>
    </row>
    <row r="16" spans="1:8" ht="60" x14ac:dyDescent="0.25">
      <c r="A16" s="21">
        <v>7</v>
      </c>
      <c r="B16" s="20" t="s">
        <v>84</v>
      </c>
      <c r="D16" s="22">
        <v>591184</v>
      </c>
      <c r="E16" s="22"/>
      <c r="F16" s="21" t="s">
        <v>48</v>
      </c>
      <c r="G16" s="21"/>
      <c r="H16" s="20" t="s">
        <v>45</v>
      </c>
    </row>
    <row r="18" spans="1:8" ht="60" x14ac:dyDescent="0.25">
      <c r="A18" s="21">
        <v>8</v>
      </c>
      <c r="B18" s="20" t="s">
        <v>83</v>
      </c>
      <c r="D18" s="22">
        <v>475225.55</v>
      </c>
      <c r="E18" s="22"/>
      <c r="F18" s="21" t="s">
        <v>49</v>
      </c>
      <c r="G18" s="21"/>
      <c r="H18" s="20" t="s">
        <v>46</v>
      </c>
    </row>
    <row r="21" spans="1:8" ht="75" x14ac:dyDescent="0.25">
      <c r="A21" s="21">
        <v>9</v>
      </c>
      <c r="B21" s="20" t="s">
        <v>82</v>
      </c>
      <c r="D21" s="22">
        <v>37613.54</v>
      </c>
      <c r="E21" s="22"/>
      <c r="F21" s="21" t="s">
        <v>37</v>
      </c>
      <c r="G21" s="21"/>
      <c r="H21" s="20" t="s">
        <v>62</v>
      </c>
    </row>
    <row r="22" spans="1:8" x14ac:dyDescent="0.25">
      <c r="A22" s="21"/>
    </row>
    <row r="23" spans="1:8" ht="60" x14ac:dyDescent="0.25">
      <c r="A23" s="21">
        <v>10</v>
      </c>
      <c r="B23" s="20" t="s">
        <v>81</v>
      </c>
      <c r="D23" s="22">
        <v>268718.12</v>
      </c>
      <c r="E23" s="22"/>
      <c r="F23" s="21" t="s">
        <v>37</v>
      </c>
      <c r="G23" s="21"/>
      <c r="H23" s="20" t="s">
        <v>61</v>
      </c>
    </row>
    <row r="24" spans="1:8" x14ac:dyDescent="0.25">
      <c r="A24" s="21"/>
    </row>
    <row r="25" spans="1:8" ht="75" x14ac:dyDescent="0.25">
      <c r="A25" s="21">
        <v>11</v>
      </c>
      <c r="B25" s="20" t="s">
        <v>47</v>
      </c>
      <c r="D25" s="22">
        <v>484309.85</v>
      </c>
      <c r="F25" s="21" t="s">
        <v>37</v>
      </c>
      <c r="H25" s="20" t="s">
        <v>65</v>
      </c>
    </row>
    <row r="26" spans="1:8" x14ac:dyDescent="0.25">
      <c r="A26" s="21"/>
      <c r="B26" s="20"/>
    </row>
    <row r="27" spans="1:8" ht="75" x14ac:dyDescent="0.25">
      <c r="A27" s="21">
        <v>12</v>
      </c>
      <c r="B27" s="20" t="s">
        <v>94</v>
      </c>
      <c r="D27" s="22">
        <v>1300000</v>
      </c>
      <c r="F27" s="21" t="s">
        <v>56</v>
      </c>
      <c r="H27" s="20" t="s">
        <v>57</v>
      </c>
    </row>
    <row r="28" spans="1:8" x14ac:dyDescent="0.25">
      <c r="A28" s="21"/>
    </row>
    <row r="29" spans="1:8" ht="60" x14ac:dyDescent="0.25">
      <c r="A29" s="21">
        <v>13</v>
      </c>
      <c r="B29" s="20" t="s">
        <v>85</v>
      </c>
      <c r="D29" s="22">
        <v>307881.96999999997</v>
      </c>
      <c r="E29" s="22"/>
      <c r="F29" s="21" t="s">
        <v>52</v>
      </c>
      <c r="G29" s="21"/>
      <c r="H29" s="20" t="s">
        <v>51</v>
      </c>
    </row>
    <row r="30" spans="1:8" x14ac:dyDescent="0.25">
      <c r="A30" s="21"/>
    </row>
    <row r="31" spans="1:8" ht="45" x14ac:dyDescent="0.25">
      <c r="A31" s="21">
        <v>14</v>
      </c>
      <c r="B31" s="20" t="s">
        <v>50</v>
      </c>
      <c r="D31" s="22" t="s">
        <v>55</v>
      </c>
      <c r="E31" s="22"/>
      <c r="F31" s="22" t="s">
        <v>55</v>
      </c>
      <c r="G31" s="21"/>
      <c r="H31" s="22" t="s">
        <v>55</v>
      </c>
    </row>
    <row r="32" spans="1:8" x14ac:dyDescent="0.25">
      <c r="A32" s="21"/>
    </row>
    <row r="33" spans="1:8" ht="75" x14ac:dyDescent="0.25">
      <c r="A33" s="21">
        <v>15</v>
      </c>
      <c r="B33" s="20" t="s">
        <v>86</v>
      </c>
      <c r="D33" s="22">
        <v>304514.89</v>
      </c>
      <c r="F33" s="21" t="s">
        <v>58</v>
      </c>
      <c r="G33" s="21"/>
      <c r="H33" s="20" t="s">
        <v>59</v>
      </c>
    </row>
    <row r="35" spans="1:8" ht="60" x14ac:dyDescent="0.25">
      <c r="A35" s="21">
        <v>16</v>
      </c>
      <c r="B35" s="20" t="s">
        <v>87</v>
      </c>
      <c r="D35" s="22">
        <v>404252.24</v>
      </c>
      <c r="E35" s="22"/>
      <c r="F35" s="21" t="s">
        <v>53</v>
      </c>
      <c r="G35" s="21"/>
      <c r="H35" s="20" t="s">
        <v>54</v>
      </c>
    </row>
    <row r="37" spans="1:8" ht="75" x14ac:dyDescent="0.25">
      <c r="A37" s="21">
        <v>17</v>
      </c>
      <c r="B37" s="20" t="s">
        <v>88</v>
      </c>
      <c r="D37" s="22">
        <v>571560.07999999996</v>
      </c>
      <c r="F37" s="21" t="s">
        <v>60</v>
      </c>
      <c r="G37" s="21"/>
      <c r="H37" s="20" t="s">
        <v>75</v>
      </c>
    </row>
    <row r="38" spans="1:8" x14ac:dyDescent="0.25">
      <c r="A38" s="21"/>
      <c r="B38" s="20"/>
      <c r="D38" s="22"/>
      <c r="F38" s="21"/>
      <c r="G38" s="21"/>
      <c r="H38" s="20"/>
    </row>
    <row r="39" spans="1:8" ht="64.5" customHeight="1" x14ac:dyDescent="0.25">
      <c r="A39" s="21">
        <v>18</v>
      </c>
      <c r="B39" s="20" t="s">
        <v>89</v>
      </c>
      <c r="D39" s="22">
        <v>548932.09</v>
      </c>
      <c r="F39" s="21" t="s">
        <v>77</v>
      </c>
      <c r="G39" s="21"/>
      <c r="H39" s="20" t="s">
        <v>78</v>
      </c>
    </row>
    <row r="41" spans="1:8" ht="105" x14ac:dyDescent="0.25">
      <c r="A41" s="21">
        <v>19</v>
      </c>
      <c r="B41" s="20" t="s">
        <v>103</v>
      </c>
      <c r="D41" s="22">
        <v>2300000</v>
      </c>
      <c r="F41" s="21" t="s">
        <v>67</v>
      </c>
      <c r="H41" s="20" t="s">
        <v>68</v>
      </c>
    </row>
    <row r="43" spans="1:8" ht="75" x14ac:dyDescent="0.25">
      <c r="A43" s="21">
        <v>20</v>
      </c>
      <c r="B43" s="20" t="s">
        <v>100</v>
      </c>
      <c r="D43" s="22">
        <v>3730000</v>
      </c>
      <c r="F43" s="21" t="s">
        <v>102</v>
      </c>
      <c r="H43" s="20" t="s">
        <v>69</v>
      </c>
    </row>
    <row r="44" spans="1:8" x14ac:dyDescent="0.25">
      <c r="A44" s="21"/>
    </row>
    <row r="45" spans="1:8" ht="89.25" customHeight="1" x14ac:dyDescent="0.25">
      <c r="A45" s="21">
        <v>21</v>
      </c>
      <c r="B45" s="20" t="s">
        <v>90</v>
      </c>
      <c r="D45" s="22">
        <v>142965.60999999999</v>
      </c>
      <c r="E45" s="22"/>
      <c r="F45" s="22" t="s">
        <v>70</v>
      </c>
      <c r="G45" s="22"/>
      <c r="H45" s="20" t="s">
        <v>71</v>
      </c>
    </row>
    <row r="46" spans="1:8" x14ac:dyDescent="0.25">
      <c r="A46" s="21"/>
    </row>
    <row r="47" spans="1:8" ht="90" x14ac:dyDescent="0.25">
      <c r="A47" s="21">
        <v>22</v>
      </c>
      <c r="B47" s="20" t="s">
        <v>91</v>
      </c>
      <c r="D47" s="22">
        <v>90422.75</v>
      </c>
      <c r="F47" s="22" t="s">
        <v>72</v>
      </c>
      <c r="G47" s="22"/>
      <c r="H47" s="20" t="s">
        <v>73</v>
      </c>
    </row>
    <row r="48" spans="1:8" x14ac:dyDescent="0.25">
      <c r="A48" s="21"/>
    </row>
    <row r="49" spans="1:8" ht="150" x14ac:dyDescent="0.25">
      <c r="A49" s="21">
        <v>23</v>
      </c>
      <c r="B49" s="20" t="s">
        <v>92</v>
      </c>
      <c r="D49" s="22">
        <v>340000</v>
      </c>
      <c r="E49" s="22"/>
      <c r="F49" s="21" t="s">
        <v>74</v>
      </c>
      <c r="G49" s="22"/>
      <c r="H49" s="20" t="s">
        <v>76</v>
      </c>
    </row>
    <row r="50" spans="1:8" x14ac:dyDescent="0.25">
      <c r="A50" s="21"/>
    </row>
    <row r="51" spans="1:8" ht="150" x14ac:dyDescent="0.25">
      <c r="A51" s="21">
        <v>24</v>
      </c>
      <c r="B51" s="20" t="s">
        <v>93</v>
      </c>
      <c r="D51" s="22">
        <v>287417.96000000002</v>
      </c>
      <c r="E51" s="22"/>
      <c r="F51" s="21" t="s">
        <v>79</v>
      </c>
      <c r="G51" s="22"/>
      <c r="H51" s="20" t="s">
        <v>80</v>
      </c>
    </row>
    <row r="52" spans="1:8" x14ac:dyDescent="0.25">
      <c r="A52" s="21"/>
    </row>
    <row r="53" spans="1:8" ht="90" x14ac:dyDescent="0.25">
      <c r="A53" s="21">
        <v>25</v>
      </c>
      <c r="B53" s="20" t="s">
        <v>99</v>
      </c>
      <c r="D53" s="22">
        <v>2170000</v>
      </c>
      <c r="F53" s="21" t="s">
        <v>37</v>
      </c>
      <c r="H53" s="20" t="s">
        <v>98</v>
      </c>
    </row>
    <row r="54" spans="1:8" x14ac:dyDescent="0.25">
      <c r="A54" s="21"/>
      <c r="B54" s="20"/>
      <c r="D54" s="22"/>
      <c r="F54" s="21"/>
      <c r="H54" s="20"/>
    </row>
    <row r="55" spans="1:8" ht="90" x14ac:dyDescent="0.25">
      <c r="A55" s="21">
        <v>26</v>
      </c>
      <c r="B55" s="20" t="s">
        <v>108</v>
      </c>
      <c r="D55" s="22">
        <v>551220.59</v>
      </c>
      <c r="E55" s="22"/>
      <c r="F55" s="21" t="s">
        <v>106</v>
      </c>
      <c r="G55" s="22"/>
      <c r="H55" s="20" t="s">
        <v>107</v>
      </c>
    </row>
    <row r="56" spans="1:8" customFormat="1" x14ac:dyDescent="0.25">
      <c r="A56" s="21"/>
      <c r="D56" s="22"/>
      <c r="E56" s="22"/>
      <c r="F56" s="22"/>
      <c r="G56" s="22"/>
      <c r="H56" s="22"/>
    </row>
    <row r="57" spans="1:8" customFormat="1" ht="60" x14ac:dyDescent="0.25">
      <c r="A57" s="21">
        <v>27</v>
      </c>
      <c r="B57" s="20" t="s">
        <v>109</v>
      </c>
      <c r="D57" s="22">
        <v>195500</v>
      </c>
      <c r="E57" s="22"/>
      <c r="F57" s="21" t="s">
        <v>37</v>
      </c>
      <c r="G57" s="22"/>
      <c r="H57" s="20" t="s">
        <v>110</v>
      </c>
    </row>
    <row r="58" spans="1:8" customFormat="1" x14ac:dyDescent="0.25">
      <c r="A58" s="21"/>
      <c r="B58" s="20"/>
      <c r="D58" s="22"/>
      <c r="E58" s="22"/>
      <c r="F58" s="21"/>
      <c r="G58" s="22"/>
      <c r="H58" s="20"/>
    </row>
    <row r="59" spans="1:8" customFormat="1" ht="60" x14ac:dyDescent="0.25">
      <c r="A59" s="21">
        <v>28</v>
      </c>
      <c r="B59" s="20" t="s">
        <v>111</v>
      </c>
      <c r="D59" s="22">
        <v>133943.99</v>
      </c>
      <c r="E59" s="22"/>
      <c r="F59" s="21" t="s">
        <v>112</v>
      </c>
      <c r="G59" s="22"/>
      <c r="H59" s="20" t="s">
        <v>113</v>
      </c>
    </row>
    <row r="60" spans="1:8" s="24" customFormat="1" x14ac:dyDescent="0.25"/>
    <row r="61" spans="1:8" customFormat="1" ht="75" x14ac:dyDescent="0.25">
      <c r="A61" s="21">
        <v>29</v>
      </c>
      <c r="B61" s="23" t="s">
        <v>105</v>
      </c>
      <c r="D61" s="22">
        <v>2170000</v>
      </c>
      <c r="F61" s="21" t="s">
        <v>37</v>
      </c>
      <c r="H61" s="20" t="s">
        <v>104</v>
      </c>
    </row>
  </sheetData>
  <hyperlinks>
    <hyperlink ref="B10" r:id="rId1" display="callto:6737761046" xr:uid="{B3B44DF6-C660-4AFF-AFC8-372BAAF96A30}"/>
    <hyperlink ref="B14" r:id="rId2" display="callto:1.466.744,42" xr:uid="{98EF19BE-644F-4DE6-8A15-D9207DC8C037}"/>
    <hyperlink ref="B16" r:id="rId3" display="callto:20 - 22 - 24 - 26" xr:uid="{C9732548-2332-4466-8FD7-32C4C3FE7673}"/>
    <hyperlink ref="B35" r:id="rId4" display="callto:8141368568" xr:uid="{C10F66D4-E808-4650-B3EF-4AA1544BB7C1}"/>
    <hyperlink ref="B37" r:id="rId5" display="callto:8212585788" xr:uid="{B0A67AD4-D842-47EE-B7CD-42F08E3D758F}"/>
  </hyperlinks>
  <pageMargins left="0" right="0.70866141732283472" top="0.74803149606299213" bottom="0.74803149606299213" header="0.31496062992125984" footer="0.31496062992125984"/>
  <pageSetup paperSize="8"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80D8-0206-478B-B13F-77372E78D9E9}">
  <dimension ref="A3:J59"/>
  <sheetViews>
    <sheetView topLeftCell="A19" workbookViewId="0">
      <selection activeCell="K27" sqref="K27"/>
    </sheetView>
  </sheetViews>
  <sheetFormatPr defaultRowHeight="15" x14ac:dyDescent="0.25"/>
  <cols>
    <col min="1" max="1" width="11.5703125" customWidth="1"/>
    <col min="3" max="3" width="19.28515625" customWidth="1"/>
    <col min="4" max="4" width="14.7109375" customWidth="1"/>
    <col min="5" max="5" width="16.85546875" customWidth="1"/>
    <col min="6" max="6" width="16.5703125" customWidth="1"/>
    <col min="7" max="7" width="20.7109375" customWidth="1"/>
  </cols>
  <sheetData>
    <row r="3" spans="3:7" x14ac:dyDescent="0.25">
      <c r="C3" s="1" t="s">
        <v>0</v>
      </c>
      <c r="D3" s="2" t="s">
        <v>1</v>
      </c>
      <c r="E3" s="2" t="s">
        <v>2</v>
      </c>
      <c r="F3" s="2" t="s">
        <v>3</v>
      </c>
      <c r="G3" s="3"/>
    </row>
    <row r="4" spans="3:7" x14ac:dyDescent="0.25">
      <c r="C4" s="4" t="s">
        <v>4</v>
      </c>
      <c r="D4" s="4" t="s">
        <v>5</v>
      </c>
      <c r="E4" s="4" t="s">
        <v>6</v>
      </c>
      <c r="F4" s="5" t="s">
        <v>7</v>
      </c>
      <c r="G4" s="6"/>
    </row>
    <row r="5" spans="3:7" x14ac:dyDescent="0.25">
      <c r="C5" s="7">
        <v>803829.55</v>
      </c>
      <c r="D5" s="7">
        <v>578516.80000000005</v>
      </c>
      <c r="E5" s="7">
        <v>221198.2</v>
      </c>
      <c r="F5" s="7">
        <v>356455.45</v>
      </c>
      <c r="G5" s="8">
        <f>SUM(C5:F5)</f>
        <v>1960000</v>
      </c>
    </row>
    <row r="6" spans="3:7" x14ac:dyDescent="0.25">
      <c r="C6" s="7">
        <f>C5-C9</f>
        <v>734872.17823000008</v>
      </c>
      <c r="D6" s="7">
        <f>D5-D9</f>
        <v>528896.41373000003</v>
      </c>
      <c r="E6" s="7">
        <f>E5-E9</f>
        <v>202214.32467</v>
      </c>
      <c r="F6" s="7">
        <f>F5-F9</f>
        <v>325869.38337</v>
      </c>
      <c r="G6" s="8">
        <f>SUM(C6:F6)</f>
        <v>1791852.3</v>
      </c>
    </row>
    <row r="7" spans="3:7" x14ac:dyDescent="0.25">
      <c r="C7" s="9">
        <v>0.28333000000000003</v>
      </c>
      <c r="D7" s="9">
        <v>0.28333000000000003</v>
      </c>
      <c r="E7" s="9">
        <v>0.28333000000000003</v>
      </c>
      <c r="F7" s="9">
        <v>0.28333000000000003</v>
      </c>
      <c r="G7" s="10"/>
    </row>
    <row r="8" spans="3:7" x14ac:dyDescent="0.25">
      <c r="C8" s="11">
        <f>C6-C6*C7</f>
        <v>526660.84397209412</v>
      </c>
      <c r="D8" s="11">
        <f>D6-D6*D7</f>
        <v>379044.1928278791</v>
      </c>
      <c r="E8" s="11">
        <f>E6-E6*E7</f>
        <v>144920.9400612489</v>
      </c>
      <c r="F8" s="11">
        <f>F6-F6*F7</f>
        <v>233540.81097977789</v>
      </c>
      <c r="G8" s="8">
        <f>SUM(C8:F8)</f>
        <v>1284166.7878410001</v>
      </c>
    </row>
    <row r="9" spans="3:7" x14ac:dyDescent="0.25">
      <c r="C9" s="11">
        <f>168147.7*41.01/100</f>
        <v>68957.371769999998</v>
      </c>
      <c r="D9" s="11">
        <f>168147.7*29.51/100</f>
        <v>49620.386270000003</v>
      </c>
      <c r="E9" s="11">
        <f>168147.7*11.29/100</f>
        <v>18983.875329999999</v>
      </c>
      <c r="F9" s="11">
        <f>168147.7*18.19/100</f>
        <v>30586.066630000005</v>
      </c>
      <c r="G9" s="8">
        <f>SUM(C9:F9)</f>
        <v>168147.7</v>
      </c>
    </row>
    <row r="10" spans="3:7" x14ac:dyDescent="0.25">
      <c r="C10" s="12">
        <f>C8+C9</f>
        <v>595618.21574209409</v>
      </c>
      <c r="D10" s="12">
        <f>D8+D9</f>
        <v>428664.57909787912</v>
      </c>
      <c r="E10" s="12">
        <f>E8+E9</f>
        <v>163904.81539124891</v>
      </c>
      <c r="F10" s="12">
        <f>F8+F9</f>
        <v>264126.8776097779</v>
      </c>
      <c r="G10" s="8">
        <f>SUM(C10:F10)</f>
        <v>1452314.4878410001</v>
      </c>
    </row>
    <row r="11" spans="3:7" x14ac:dyDescent="0.25">
      <c r="C11" s="12"/>
      <c r="D11" s="12"/>
      <c r="E11" s="12"/>
      <c r="F11" s="13"/>
      <c r="G11" s="6"/>
    </row>
    <row r="12" spans="3:7" x14ac:dyDescent="0.25">
      <c r="C12" s="12">
        <f>C10*40/100</f>
        <v>238247.28629683761</v>
      </c>
      <c r="D12" s="12">
        <f>D10*40/100</f>
        <v>171465.83163915164</v>
      </c>
      <c r="E12" s="12">
        <f>E10*40/100</f>
        <v>65561.926156499569</v>
      </c>
      <c r="F12" s="12">
        <f>F10*40/100</f>
        <v>105650.75104391116</v>
      </c>
      <c r="G12" s="6"/>
    </row>
    <row r="13" spans="3:7" x14ac:dyDescent="0.25">
      <c r="C13" s="12">
        <v>164000</v>
      </c>
      <c r="D13" s="12">
        <v>128000</v>
      </c>
      <c r="E13" s="12">
        <v>243000</v>
      </c>
      <c r="F13" s="12">
        <v>158000</v>
      </c>
      <c r="G13" s="14" t="s">
        <v>8</v>
      </c>
    </row>
    <row r="14" spans="3:7" x14ac:dyDescent="0.25">
      <c r="C14" s="16"/>
      <c r="D14" s="16"/>
      <c r="E14" s="16"/>
      <c r="F14" s="16"/>
      <c r="G14" s="15"/>
    </row>
    <row r="15" spans="3:7" x14ac:dyDescent="0.25">
      <c r="C15" s="4" t="s">
        <v>4</v>
      </c>
      <c r="D15" s="4" t="s">
        <v>5</v>
      </c>
      <c r="E15" s="4" t="s">
        <v>6</v>
      </c>
      <c r="F15" s="5" t="s">
        <v>7</v>
      </c>
    </row>
    <row r="17" spans="1:7" x14ac:dyDescent="0.25">
      <c r="A17" s="6" t="s">
        <v>9</v>
      </c>
      <c r="C17" s="12">
        <v>803829.55</v>
      </c>
      <c r="D17" s="12">
        <v>578516.80000000005</v>
      </c>
      <c r="E17" s="12">
        <v>221198.2</v>
      </c>
      <c r="F17" s="12">
        <v>356455.45</v>
      </c>
      <c r="G17" s="12">
        <f>SUM(C17:F17)</f>
        <v>1960000</v>
      </c>
    </row>
    <row r="19" spans="1:7" x14ac:dyDescent="0.25">
      <c r="A19" s="6" t="s">
        <v>10</v>
      </c>
      <c r="C19" s="12">
        <v>595618.22</v>
      </c>
      <c r="D19" s="12">
        <v>428664.58</v>
      </c>
      <c r="E19" s="12">
        <v>163904.82</v>
      </c>
      <c r="F19" s="12">
        <v>264126.88</v>
      </c>
      <c r="G19" s="12">
        <f>SUM(C19:F19)</f>
        <v>1452314.5</v>
      </c>
    </row>
    <row r="20" spans="1:7" x14ac:dyDescent="0.25">
      <c r="A20" s="6"/>
      <c r="C20" s="17"/>
      <c r="D20" s="17"/>
      <c r="E20" s="17"/>
      <c r="F20" s="17"/>
      <c r="G20" s="17"/>
    </row>
    <row r="21" spans="1:7" x14ac:dyDescent="0.25">
      <c r="A21" s="6" t="s">
        <v>17</v>
      </c>
      <c r="C21" s="17">
        <v>154705.74</v>
      </c>
      <c r="D21" s="17">
        <v>25000</v>
      </c>
      <c r="E21" s="17">
        <v>90000</v>
      </c>
      <c r="F21" s="17">
        <v>20000</v>
      </c>
      <c r="G21" s="17">
        <f>SUM(C21:F21)</f>
        <v>289705.74</v>
      </c>
    </row>
    <row r="22" spans="1:7" x14ac:dyDescent="0.25">
      <c r="A22" s="6"/>
      <c r="C22" s="17"/>
      <c r="D22" s="17"/>
      <c r="E22" s="17"/>
      <c r="F22" s="17"/>
      <c r="G22" s="17"/>
    </row>
    <row r="23" spans="1:7" x14ac:dyDescent="0.25">
      <c r="A23" s="6" t="s">
        <v>34</v>
      </c>
      <c r="C23" s="17">
        <v>161542.45000000001</v>
      </c>
      <c r="D23" s="17"/>
      <c r="E23" s="17"/>
      <c r="F23" s="17"/>
      <c r="G23" s="17"/>
    </row>
    <row r="24" spans="1:7" x14ac:dyDescent="0.25">
      <c r="A24" s="6"/>
      <c r="C24" s="17"/>
      <c r="D24" s="17"/>
      <c r="E24" s="17"/>
      <c r="F24" s="17"/>
      <c r="G24" s="17"/>
    </row>
    <row r="25" spans="1:7" x14ac:dyDescent="0.25">
      <c r="A25" s="6"/>
      <c r="C25" s="17">
        <f>C19+C21+C23</f>
        <v>911866.40999999992</v>
      </c>
      <c r="D25" s="17">
        <f t="shared" ref="D25:F25" si="0">D19+D21</f>
        <v>453664.58</v>
      </c>
      <c r="E25" s="17">
        <f t="shared" si="0"/>
        <v>253904.82</v>
      </c>
      <c r="F25" s="17">
        <f t="shared" si="0"/>
        <v>284126.88</v>
      </c>
      <c r="G25" s="17">
        <f t="shared" ref="G25" si="1">SUM(C25:F25)</f>
        <v>1903562.69</v>
      </c>
    </row>
    <row r="26" spans="1:7" x14ac:dyDescent="0.25">
      <c r="A26" s="6"/>
      <c r="C26" s="17"/>
      <c r="D26" s="17"/>
      <c r="E26" s="17"/>
      <c r="F26" s="17"/>
      <c r="G26" s="17"/>
    </row>
    <row r="27" spans="1:7" x14ac:dyDescent="0.25">
      <c r="A27" s="6"/>
      <c r="C27" s="17">
        <f>C25*40/100</f>
        <v>364746.56400000001</v>
      </c>
      <c r="D27" s="17">
        <f t="shared" ref="D27:G27" si="2">D25*40/100</f>
        <v>181465.83199999999</v>
      </c>
      <c r="E27" s="17">
        <f t="shared" si="2"/>
        <v>101561.92800000001</v>
      </c>
      <c r="F27" s="17">
        <f t="shared" si="2"/>
        <v>113650.75199999999</v>
      </c>
      <c r="G27" s="17">
        <f t="shared" si="2"/>
        <v>761425.07599999988</v>
      </c>
    </row>
    <row r="29" spans="1:7" x14ac:dyDescent="0.25">
      <c r="A29" s="7" t="s">
        <v>11</v>
      </c>
      <c r="C29" s="7">
        <v>81800</v>
      </c>
      <c r="D29" s="7">
        <v>117990</v>
      </c>
      <c r="E29" s="7">
        <v>87995.67</v>
      </c>
      <c r="F29" s="7">
        <v>158190</v>
      </c>
      <c r="G29" s="7"/>
    </row>
    <row r="30" spans="1:7" x14ac:dyDescent="0.25">
      <c r="A30" s="7"/>
      <c r="C30" s="7"/>
      <c r="D30" s="7"/>
      <c r="E30" s="7"/>
      <c r="F30" s="7"/>
      <c r="G30" s="7"/>
    </row>
    <row r="31" spans="1:7" x14ac:dyDescent="0.25">
      <c r="A31" s="7" t="s">
        <v>12</v>
      </c>
      <c r="C31" s="7">
        <v>30538</v>
      </c>
      <c r="D31" s="7"/>
      <c r="E31" s="7"/>
      <c r="F31" s="7"/>
      <c r="G31" s="7"/>
    </row>
    <row r="32" spans="1:7" x14ac:dyDescent="0.25">
      <c r="A32" s="7"/>
      <c r="C32" s="7"/>
      <c r="D32" s="7"/>
      <c r="E32" s="7"/>
      <c r="F32" s="7"/>
      <c r="G32" s="7"/>
    </row>
    <row r="33" spans="1:10" x14ac:dyDescent="0.25">
      <c r="A33" s="7" t="s">
        <v>13</v>
      </c>
      <c r="C33" s="7">
        <v>12014.98</v>
      </c>
      <c r="D33" s="7"/>
      <c r="E33" s="7"/>
      <c r="F33" s="7"/>
      <c r="G33" s="7"/>
    </row>
    <row r="34" spans="1:10" x14ac:dyDescent="0.25">
      <c r="A34" s="7"/>
      <c r="C34" s="7"/>
      <c r="D34" s="7"/>
      <c r="E34" s="7"/>
      <c r="F34" s="7"/>
      <c r="G34" s="7"/>
    </row>
    <row r="35" spans="1:10" x14ac:dyDescent="0.25">
      <c r="A35" s="7" t="s">
        <v>14</v>
      </c>
      <c r="C35" s="7"/>
      <c r="D35" s="7"/>
      <c r="E35" s="19">
        <v>154999.28</v>
      </c>
      <c r="F35" s="7"/>
      <c r="G35" s="7"/>
    </row>
    <row r="36" spans="1:10" x14ac:dyDescent="0.25">
      <c r="A36" s="7"/>
      <c r="C36" s="7"/>
      <c r="D36" s="7"/>
      <c r="E36" s="7"/>
      <c r="F36" s="7"/>
      <c r="G36" s="7"/>
    </row>
    <row r="37" spans="1:10" x14ac:dyDescent="0.25">
      <c r="A37" s="7" t="s">
        <v>15</v>
      </c>
      <c r="C37" s="7">
        <v>19560.259999999998</v>
      </c>
      <c r="D37" s="7"/>
      <c r="E37" s="7"/>
      <c r="F37" s="7"/>
      <c r="G37" s="7"/>
    </row>
    <row r="38" spans="1:10" x14ac:dyDescent="0.25">
      <c r="A38" s="7"/>
      <c r="C38" s="7"/>
      <c r="D38" s="7"/>
      <c r="E38" s="7"/>
      <c r="F38" s="7"/>
      <c r="G38" s="7"/>
      <c r="J38">
        <v>154999.28</v>
      </c>
    </row>
    <row r="39" spans="1:10" x14ac:dyDescent="0.25">
      <c r="A39" s="7" t="s">
        <v>16</v>
      </c>
      <c r="C39" s="7">
        <f>C25-C29-C31-C33-C37</f>
        <v>767953.16999999993</v>
      </c>
      <c r="D39" s="7">
        <f>D25-D29</f>
        <v>335674.58</v>
      </c>
      <c r="E39" s="7">
        <f>E25-E29-E35</f>
        <v>10909.870000000024</v>
      </c>
      <c r="F39" s="7">
        <f>F25-F29</f>
        <v>125936.88</v>
      </c>
      <c r="G39" s="7">
        <f>SUM(C39:F39)</f>
        <v>1240474.5</v>
      </c>
    </row>
    <row r="41" spans="1:10" x14ac:dyDescent="0.25">
      <c r="G41" s="7">
        <f>C29+C31+C33+C37+D29+E29+F29+E35</f>
        <v>663088.18999999994</v>
      </c>
    </row>
    <row r="42" spans="1:10" x14ac:dyDescent="0.25">
      <c r="G42" s="18"/>
    </row>
    <row r="43" spans="1:10" x14ac:dyDescent="0.25">
      <c r="G43" s="18">
        <f>G39+G41</f>
        <v>1903562.69</v>
      </c>
    </row>
    <row r="45" spans="1:10" x14ac:dyDescent="0.25">
      <c r="C45" t="s">
        <v>18</v>
      </c>
      <c r="D45" t="s">
        <v>32</v>
      </c>
    </row>
    <row r="47" spans="1:10" x14ac:dyDescent="0.25">
      <c r="C47" t="s">
        <v>19</v>
      </c>
      <c r="D47" t="s">
        <v>20</v>
      </c>
    </row>
    <row r="49" spans="3:4" x14ac:dyDescent="0.25">
      <c r="C49" t="s">
        <v>21</v>
      </c>
      <c r="D49" t="s">
        <v>22</v>
      </c>
    </row>
    <row r="51" spans="3:4" x14ac:dyDescent="0.25">
      <c r="C51" t="s">
        <v>23</v>
      </c>
      <c r="D51" t="s">
        <v>24</v>
      </c>
    </row>
    <row r="53" spans="3:4" x14ac:dyDescent="0.25">
      <c r="C53" t="s">
        <v>25</v>
      </c>
      <c r="D53" t="s">
        <v>33</v>
      </c>
    </row>
    <row r="55" spans="3:4" x14ac:dyDescent="0.25">
      <c r="C55" t="s">
        <v>26</v>
      </c>
      <c r="D55" t="s">
        <v>28</v>
      </c>
    </row>
    <row r="57" spans="3:4" x14ac:dyDescent="0.25">
      <c r="C57" t="s">
        <v>27</v>
      </c>
      <c r="D57" t="s">
        <v>29</v>
      </c>
    </row>
    <row r="59" spans="3:4" x14ac:dyDescent="0.25">
      <c r="C59" t="s">
        <v>30</v>
      </c>
      <c r="D59" t="s">
        <v>31</v>
      </c>
    </row>
  </sheetData>
  <pageMargins left="0.7" right="0.7" top="0.75" bottom="0.75" header="0.3" footer="0.3"/>
  <pageSetup paperSize="9" orientation="portrait" r:id="rId1"/>
  <ignoredErrors>
    <ignoredError sqref="E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CUP</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Noli Maurizio</dc:creator>
  <cp:lastModifiedBy>Noli Maurizio</cp:lastModifiedBy>
  <cp:lastPrinted>2023-07-24T09:12:12Z</cp:lastPrinted>
  <dcterms:created xsi:type="dcterms:W3CDTF">2023-07-12T06:11:55Z</dcterms:created>
  <dcterms:modified xsi:type="dcterms:W3CDTF">2024-06-20T10:30:51Z</dcterms:modified>
</cp:coreProperties>
</file>